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<sst xmlns="http://schemas.openxmlformats.org/spreadsheetml/2006/main" count="397" uniqueCount="113">
  <si>
    <t>ИНФОРМАЦИЯ О НАЧИСЛЕННЫХ, СОБРАННЫХ И ИЗРАСХОДОВАННЫХ СРЕДСТВАХ  на 31.12.2019 г</t>
  </si>
  <si>
    <t>№ п/п</t>
  </si>
  <si>
    <t>Адрес</t>
  </si>
  <si>
    <t>Услуга</t>
  </si>
  <si>
    <t>Задолж-ть на 01.01.2019 г</t>
  </si>
  <si>
    <t>остаток средств на 01.01.2019г.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</si>
  <si>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</si>
  <si>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</si>
  <si>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</si>
  <si>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</si>
  <si>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</si>
  <si>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</si>
  <si>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</si>
  <si>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</si>
  <si>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 xml:space="preserve">С.Шило </t>
  </si>
  <si>
    <t>200/4</t>
  </si>
  <si>
    <t>01.06.2015 г.</t>
  </si>
  <si>
    <t>ИТОГО ПО ДОМУ</t>
  </si>
  <si>
    <t>Январь 2019г.</t>
  </si>
  <si>
    <t>Вид работ</t>
  </si>
  <si>
    <t>Место проведения работ</t>
  </si>
  <si>
    <t>Сумма</t>
  </si>
  <si>
    <t>Проверка технического состояния вентиляционных  каналов</t>
  </si>
  <si>
    <t>С.Шило, 200/4</t>
  </si>
  <si>
    <t>кв.4,9,13,14,16,18,20,22,23,24,25</t>
  </si>
  <si>
    <t>закрепление информационной таблички на жилом доме</t>
  </si>
  <si>
    <t>ИТОГО</t>
  </si>
  <si>
    <t>февраль 20019г.</t>
  </si>
  <si>
    <t>кв.5,6,16,17,21,29,30,31,32,33,36,38, 40,47,48,53,54,55</t>
  </si>
  <si>
    <t>кв.59,60,62,64,67,68,69,70,71,73,74,75,76</t>
  </si>
  <si>
    <t>март 2019г.</t>
  </si>
  <si>
    <t>Ремонт электрооборудования в ЩЭ ж/д (установка автоматов)</t>
  </si>
  <si>
    <t>кв.1</t>
  </si>
  <si>
    <t xml:space="preserve">Смена труб ЦК </t>
  </si>
  <si>
    <t>кв.51-54</t>
  </si>
  <si>
    <t xml:space="preserve">Установка крана шарового ф 15 мм </t>
  </si>
  <si>
    <t>кв.48 (ГВС,ХВС)</t>
  </si>
  <si>
    <t>кв.49</t>
  </si>
  <si>
    <t>апрель 2019г.</t>
  </si>
  <si>
    <t>смена трубопровода ф20мм</t>
  </si>
  <si>
    <t>с.Шило, 200/4</t>
  </si>
  <si>
    <t>кв.58(подвал) установка поливочного крана</t>
  </si>
  <si>
    <t>Июнь 2019г.</t>
  </si>
  <si>
    <t>ремонт системы ЦО (смена коренных кранов, частичная смена труб) в ж/д</t>
  </si>
  <si>
    <t>Гидравлическое испытание внутридомовой системы ЦО</t>
  </si>
  <si>
    <t>Июль 2019г.</t>
  </si>
  <si>
    <t>кв.39</t>
  </si>
  <si>
    <t>август 2019г.</t>
  </si>
  <si>
    <t>ремонт ж/б козырьков над балконами (7шт), ремонт дверного полотна выхода на кровлю в жилом доме</t>
  </si>
  <si>
    <t>над балконами кв.13,14,40,80, 65,64,54</t>
  </si>
  <si>
    <t>смена трубопровода ф89,57,40мм</t>
  </si>
  <si>
    <t>ЦО УУТЭ</t>
  </si>
  <si>
    <t>сентябрь 2019г.</t>
  </si>
  <si>
    <t>С.Шило ,200/4</t>
  </si>
  <si>
    <t>кв.4,26,28,29,30,33,56</t>
  </si>
  <si>
    <t>смена затворов ф80,50мм, фланцев ф80мм</t>
  </si>
  <si>
    <t>ввод ГВС</t>
  </si>
  <si>
    <t>октябрь 2019г.</t>
  </si>
  <si>
    <t>ноябрь 2019г.</t>
  </si>
  <si>
    <t>смена трубопровода ф 32 мм</t>
  </si>
  <si>
    <t>кв.1,4 (ГВС и ХВС)</t>
  </si>
  <si>
    <t xml:space="preserve">Гидравлическое меж.панельных швов и ремонт плиты </t>
  </si>
  <si>
    <t>кв.32,35,38</t>
  </si>
  <si>
    <t>смена трубопровода ф 25 мм</t>
  </si>
  <si>
    <t>кв.70,73,67(ЦО  п/п)</t>
  </si>
  <si>
    <t>с.Шило ,200/4</t>
  </si>
  <si>
    <t>декабрь 2019г.</t>
  </si>
  <si>
    <t>Проверка технического состояния вентиляционных и дымовых  каналов</t>
  </si>
  <si>
    <t>кв.23,47,51,53,59,62,67,68,69,72,73,75,79</t>
  </si>
  <si>
    <t>кв.1,2,4,5,8,11,14,13,16,20,22,21</t>
  </si>
  <si>
    <t>кв.50,55,61,65,70,71,76</t>
  </si>
  <si>
    <t>Работы по аварийному ремонту общего имущества МКД с января по декабрь  2019г.</t>
  </si>
  <si>
    <t>ВСЕГО</t>
  </si>
  <si>
    <t>январь 2019г.</t>
  </si>
  <si>
    <t>Т/О УУТЭ</t>
  </si>
  <si>
    <t>ЦО и ГВС</t>
  </si>
  <si>
    <t>Т/О ОПУЭ</t>
  </si>
  <si>
    <t>февраль 2019г.</t>
  </si>
  <si>
    <t>обходы и осмотры инженерных коммуникаций</t>
  </si>
  <si>
    <t xml:space="preserve">Осмотр электросчетчика </t>
  </si>
  <si>
    <t>кв.1-80</t>
  </si>
  <si>
    <t>установка замка на ЩР</t>
  </si>
  <si>
    <t>кв.75</t>
  </si>
  <si>
    <t>май 2019г.</t>
  </si>
  <si>
    <t>дезинсекция подвальных помещений</t>
  </si>
  <si>
    <t>установка автоматических выключателей МОП</t>
  </si>
  <si>
    <t>кв.34</t>
  </si>
  <si>
    <t>благоустройство придомовой территории (окраска деревьев и бордюров известковым раствором)</t>
  </si>
  <si>
    <t>благоустройство придомовой территории (окраска МАФ силами жителей)</t>
  </si>
  <si>
    <t>закрытие отопительного периода</t>
  </si>
  <si>
    <t>слив воды из системы</t>
  </si>
  <si>
    <t>июнь 2019г.</t>
  </si>
  <si>
    <t>покос придомовой территории</t>
  </si>
  <si>
    <t>кв.37 п/сушитель</t>
  </si>
  <si>
    <t>июль 2019г.</t>
  </si>
  <si>
    <t>Прошу снять с лиц.счета по статье т-о за май 2019г. Благоустройство придомовой территории (окраска деревьев и бордюров известковым раствором)</t>
  </si>
  <si>
    <t>Прошу добавить в лиц.счета по статье т-о за май 2019г. Благоустройство придомовой территории (окраска деревьев и бордюров известковым раствором)</t>
  </si>
  <si>
    <t xml:space="preserve">смена замка </t>
  </si>
  <si>
    <t>6-й подъезд подвал</t>
  </si>
  <si>
    <t>техническое обслуживание УУТЭ</t>
  </si>
  <si>
    <t>благоустройство придомовой территории (окраска МАФ силами жителей) прошу добавить в лицевой счет по статье т/о за май 2019г.</t>
  </si>
  <si>
    <t>благоустройство придомовой территории (окраска МАФ силами жителей)прошу снять с лицевого счета по статье т/о за май 2019г.</t>
  </si>
  <si>
    <t>октябрь 209г.</t>
  </si>
  <si>
    <t>Планово-профилактический ремонт оборудования</t>
  </si>
  <si>
    <t>Ноябрь 2019г.</t>
  </si>
  <si>
    <t>проверка индивидуальных приборов учета (ИПУ) электроэнергии</t>
  </si>
  <si>
    <t>подготовка к запуску системы ЦО в ж/д</t>
  </si>
  <si>
    <t>Декабрь 2019г.</t>
  </si>
  <si>
    <t>ремонт электроосвещения с заменой датчика движения</t>
  </si>
  <si>
    <t>3-й подъезд 4-й этаж</t>
  </si>
  <si>
    <t>установка крана шарового ф15мм</t>
  </si>
  <si>
    <t>кв.46 ХВС</t>
  </si>
  <si>
    <t>ХВС и ГВС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</si>
</sst>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9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53"/>
      <name val="Arial"/>
      <family val="2"/>
    </font>
    <font>
      <b/>
      <i/>
      <sz val="11"/>
      <color indexed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 wrapText="1"/>
    </xf>
    <xf numFmtId="0" fontId="7" fillId="35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center" wrapText="1"/>
    </xf>
    <xf numFmtId="0" fontId="9" fillId="35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9" fillId="36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justify" wrapText="1"/>
    </xf>
    <xf numFmtId="0" fontId="10" fillId="0" borderId="10" xfId="0" applyFont="1" applyBorder="1" applyAlignment="1">
      <alignment horizontal="center" wrapText="1"/>
    </xf>
    <xf numFmtId="0" fontId="9" fillId="35" borderId="0" xfId="0" applyFont="1" applyFill="1" applyAlignment="1">
      <alignment horizontal="center"/>
    </xf>
    <xf numFmtId="0" fontId="0" fillId="0" borderId="0" xfId="0" applyAlignment="1">
      <alignment wrapText="1"/>
    </xf>
    <xf numFmtId="0" fontId="7" fillId="35" borderId="10" xfId="0" applyNumberFormat="1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37" borderId="0" xfId="0" applyFill="1" applyAlignment="1">
      <alignment wrapText="1"/>
    </xf>
    <xf numFmtId="49" fontId="0" fillId="0" borderId="0" xfId="0" applyNumberFormat="1" applyAlignment="1">
      <alignment wrapText="1"/>
    </xf>
    <xf numFmtId="0" fontId="8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justify" wrapText="1"/>
    </xf>
    <xf numFmtId="0" fontId="13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8" fillId="0" borderId="10" xfId="0" applyFont="1" applyBorder="1" applyAlignment="1">
      <alignment horizontal="center" wrapText="1"/>
    </xf>
    <xf numFmtId="0" fontId="9" fillId="35" borderId="0" xfId="0" applyFont="1" applyFill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164" fontId="1" fillId="37" borderId="0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 wrapText="1"/>
    </xf>
    <xf numFmtId="0" fontId="11" fillId="37" borderId="10" xfId="0" applyNumberFormat="1" applyFont="1" applyFill="1" applyBorder="1" applyAlignment="1">
      <alignment horizontal="center" wrapText="1"/>
    </xf>
    <xf numFmtId="49" fontId="11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E6" sqref="E6:K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</cols>
  <sheetData>
    <row r="1" spans="1:12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2" t="s">
        <v>1</v>
      </c>
      <c r="B3" s="43" t="s">
        <v>2</v>
      </c>
      <c r="C3" s="43"/>
      <c r="D3" s="44" t="s">
        <v>3</v>
      </c>
      <c r="E3" s="45" t="s">
        <v>4</v>
      </c>
      <c r="F3" s="45" t="s">
        <v>5</v>
      </c>
      <c r="G3" s="44" t="s">
        <v>6</v>
      </c>
      <c r="H3" s="44" t="s">
        <v>7</v>
      </c>
      <c r="I3" s="44" t="s">
        <v>8</v>
      </c>
      <c r="J3" s="45" t="s">
        <v>9</v>
      </c>
      <c r="K3" s="45" t="s">
        <v>10</v>
      </c>
      <c r="L3" s="45" t="s">
        <v>11</v>
      </c>
    </row>
    <row r="4" spans="1:12" ht="29.25" customHeight="1">
      <c r="A4" s="42"/>
      <c r="B4" s="4" t="s">
        <v>12</v>
      </c>
      <c r="C4" s="4" t="s">
        <v>13</v>
      </c>
      <c r="D4" s="44"/>
      <c r="E4" s="44"/>
      <c r="F4" s="45"/>
      <c r="G4" s="44"/>
      <c r="H4" s="44"/>
      <c r="I4" s="44"/>
      <c r="J4" s="44"/>
      <c r="K4" s="44"/>
      <c r="L4" s="45"/>
    </row>
    <row r="5" spans="1:12" ht="15.75">
      <c r="A5" s="5"/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8" t="s">
        <v>16</v>
      </c>
    </row>
    <row r="6" spans="1:12" ht="15.75">
      <c r="A6" s="5"/>
      <c r="B6" s="46" t="s">
        <v>17</v>
      </c>
      <c r="C6" s="46"/>
      <c r="D6" s="46"/>
      <c r="E6">
        <v>84609.399</v>
      </c>
      <c r="F6">
        <v>28035.28</v>
      </c>
      <c r="G6">
        <v>1078164.65</v>
      </c>
      <c r="H6">
        <v>1038930</v>
      </c>
      <c r="I6">
        <v>893286.23</v>
      </c>
      <c r="J6">
        <v>173679.01</v>
      </c>
      <c r="K6">
        <v>123844.09</v>
      </c>
      <c r="L6" s="5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zoomScale="80" zoomScaleNormal="80" zoomScalePageLayoutView="0" workbookViewId="0" topLeftCell="A77">
      <selection activeCell="E99" sqref="E99"/>
    </sheetView>
  </sheetViews>
  <sheetFormatPr defaultColWidth="11.57421875" defaultRowHeight="12.75"/>
  <cols>
    <col min="1" max="1" width="8.7109375" style="0" customWidth="1"/>
    <col min="2" max="2" width="52.140625" style="0" customWidth="1"/>
    <col min="3" max="3" width="26.140625" style="0" customWidth="1"/>
    <col min="4" max="4" width="34.7109375" style="0" customWidth="1"/>
    <col min="5" max="5" width="20.00390625" style="0" customWidth="1"/>
  </cols>
  <sheetData>
    <row r="1" spans="1:5" ht="21" customHeight="1">
      <c r="A1" s="47" t="s">
        <v>18</v>
      </c>
      <c r="B1" s="47"/>
      <c r="C1" s="47"/>
      <c r="D1" s="47"/>
      <c r="E1" s="47"/>
    </row>
    <row r="2" spans="1:5" ht="15.75">
      <c r="A2" s="9" t="s">
        <v>1</v>
      </c>
      <c r="B2" s="10" t="s">
        <v>19</v>
      </c>
      <c r="C2" s="10" t="s">
        <v>2</v>
      </c>
      <c r="D2" s="10" t="s">
        <v>20</v>
      </c>
      <c r="E2" s="10" t="s">
        <v>21</v>
      </c>
    </row>
    <row r="3" spans="1:5" ht="28.5">
      <c r="A3" s="11">
        <v>1</v>
      </c>
      <c r="B3" s="12" t="s">
        <v>22</v>
      </c>
      <c r="C3" s="11" t="s">
        <v>23</v>
      </c>
      <c r="D3" s="11" t="s">
        <v>24</v>
      </c>
      <c r="E3" s="11">
        <f>2615.6</f>
        <v>2615.6</v>
      </c>
    </row>
    <row r="4" spans="1:5" ht="48.75" customHeight="1">
      <c r="A4" s="11">
        <v>2</v>
      </c>
      <c r="B4" s="12" t="s">
        <v>25</v>
      </c>
      <c r="C4" s="11" t="s">
        <v>23</v>
      </c>
      <c r="D4" s="11"/>
      <c r="E4" s="11">
        <f>521.84</f>
        <v>521.84</v>
      </c>
    </row>
    <row r="5" spans="1:5" ht="14.25">
      <c r="A5" s="11">
        <v>3</v>
      </c>
      <c r="B5" s="13"/>
      <c r="C5" s="13" t="s">
        <v>23</v>
      </c>
      <c r="D5" s="13"/>
      <c r="E5" s="13"/>
    </row>
    <row r="6" spans="1:5" ht="14.25">
      <c r="A6" s="11">
        <v>4</v>
      </c>
      <c r="B6" s="11"/>
      <c r="C6" s="11"/>
      <c r="D6" s="11"/>
      <c r="E6" s="11"/>
    </row>
    <row r="7" spans="1:5" ht="14.25">
      <c r="A7" s="11">
        <v>5</v>
      </c>
      <c r="B7" s="11"/>
      <c r="C7" s="11"/>
      <c r="D7" s="11"/>
      <c r="E7" s="11"/>
    </row>
    <row r="8" spans="1:5" ht="15">
      <c r="A8" s="14"/>
      <c r="B8" s="14" t="s">
        <v>26</v>
      </c>
      <c r="C8" s="14"/>
      <c r="D8" s="14"/>
      <c r="E8" s="14">
        <f>SUM(E3:E7)</f>
        <v>3137.44</v>
      </c>
    </row>
    <row r="9" spans="1:5" ht="17.25" customHeight="1">
      <c r="A9" s="47" t="s">
        <v>27</v>
      </c>
      <c r="B9" s="47"/>
      <c r="C9" s="47"/>
      <c r="D9" s="47"/>
      <c r="E9" s="47"/>
    </row>
    <row r="10" spans="1:5" ht="15.75">
      <c r="A10" s="9" t="s">
        <v>1</v>
      </c>
      <c r="B10" s="10" t="s">
        <v>19</v>
      </c>
      <c r="C10" s="10" t="s">
        <v>2</v>
      </c>
      <c r="D10" s="10" t="s">
        <v>20</v>
      </c>
      <c r="E10" s="10" t="s">
        <v>21</v>
      </c>
    </row>
    <row r="11" spans="1:5" ht="28.5">
      <c r="A11" s="11">
        <v>1</v>
      </c>
      <c r="B11" s="12" t="s">
        <v>22</v>
      </c>
      <c r="C11" s="11" t="s">
        <v>23</v>
      </c>
      <c r="D11" s="13" t="s">
        <v>28</v>
      </c>
      <c r="E11" s="11">
        <f>3764.8</f>
        <v>3764.8</v>
      </c>
    </row>
    <row r="12" spans="1:5" ht="28.5">
      <c r="A12" s="11">
        <v>2</v>
      </c>
      <c r="B12" s="12" t="s">
        <v>22</v>
      </c>
      <c r="C12" s="11" t="s">
        <v>23</v>
      </c>
      <c r="D12" s="13" t="s">
        <v>29</v>
      </c>
      <c r="E12" s="11">
        <f>2880.8</f>
        <v>2880.8</v>
      </c>
    </row>
    <row r="13" spans="1:5" ht="14.25">
      <c r="A13" s="11">
        <v>3</v>
      </c>
      <c r="B13" s="12"/>
      <c r="C13" s="11" t="s">
        <v>23</v>
      </c>
      <c r="D13" s="11"/>
      <c r="E13" s="11"/>
    </row>
    <row r="14" spans="1:5" ht="14.25">
      <c r="A14" s="11">
        <v>4</v>
      </c>
      <c r="B14" s="15"/>
      <c r="C14" s="13" t="s">
        <v>23</v>
      </c>
      <c r="D14" s="13"/>
      <c r="E14" s="13"/>
    </row>
    <row r="15" spans="1:5" ht="15">
      <c r="A15" s="14"/>
      <c r="B15" s="14" t="s">
        <v>26</v>
      </c>
      <c r="C15" s="14"/>
      <c r="D15" s="14"/>
      <c r="E15" s="14">
        <f>SUM(E11:E14)</f>
        <v>6645.6</v>
      </c>
    </row>
    <row r="16" spans="1:5" ht="15">
      <c r="A16" s="16"/>
      <c r="B16" s="16"/>
      <c r="C16" s="16"/>
      <c r="D16" s="16"/>
      <c r="E16" s="16"/>
    </row>
    <row r="17" spans="1:5" ht="18">
      <c r="A17" s="47" t="s">
        <v>30</v>
      </c>
      <c r="B17" s="47"/>
      <c r="C17" s="47"/>
      <c r="D17" s="47"/>
      <c r="E17" s="47"/>
    </row>
    <row r="18" spans="1:5" ht="15.75">
      <c r="A18" s="9" t="s">
        <v>1</v>
      </c>
      <c r="B18" s="10" t="s">
        <v>19</v>
      </c>
      <c r="C18" s="10" t="s">
        <v>2</v>
      </c>
      <c r="D18" s="10" t="s">
        <v>20</v>
      </c>
      <c r="E18" s="10" t="s">
        <v>21</v>
      </c>
    </row>
    <row r="19" spans="1:5" ht="33" customHeight="1">
      <c r="A19" s="11">
        <v>1</v>
      </c>
      <c r="B19" s="12" t="s">
        <v>31</v>
      </c>
      <c r="C19" s="11" t="s">
        <v>23</v>
      </c>
      <c r="D19" s="11" t="s">
        <v>32</v>
      </c>
      <c r="E19" s="11">
        <f>1191.87</f>
        <v>1191.87</v>
      </c>
    </row>
    <row r="20" spans="1:5" ht="14.25">
      <c r="A20" s="11">
        <v>2</v>
      </c>
      <c r="B20" s="12" t="s">
        <v>33</v>
      </c>
      <c r="C20" s="11" t="s">
        <v>23</v>
      </c>
      <c r="D20" s="11" t="s">
        <v>34</v>
      </c>
      <c r="E20" s="11">
        <f>4250.57</f>
        <v>4250.57</v>
      </c>
    </row>
    <row r="21" spans="1:5" ht="14.25">
      <c r="A21" s="11">
        <v>3</v>
      </c>
      <c r="B21" s="12" t="s">
        <v>35</v>
      </c>
      <c r="C21" s="11" t="s">
        <v>23</v>
      </c>
      <c r="D21" s="11" t="s">
        <v>36</v>
      </c>
      <c r="E21" s="11">
        <f>1228.9</f>
        <v>1228.9</v>
      </c>
    </row>
    <row r="22" spans="1:5" ht="28.5">
      <c r="A22" s="11">
        <v>4</v>
      </c>
      <c r="B22" s="15" t="s">
        <v>22</v>
      </c>
      <c r="C22" s="13" t="s">
        <v>23</v>
      </c>
      <c r="D22" s="13" t="s">
        <v>37</v>
      </c>
      <c r="E22" s="13">
        <f>759.2</f>
        <v>759.2</v>
      </c>
    </row>
    <row r="23" spans="1:5" ht="15">
      <c r="A23" s="14"/>
      <c r="B23" s="14" t="s">
        <v>26</v>
      </c>
      <c r="C23" s="14"/>
      <c r="D23" s="14"/>
      <c r="E23" s="14">
        <f>SUM(E19:E22)</f>
        <v>7430.54</v>
      </c>
    </row>
    <row r="24" spans="1:5" ht="15">
      <c r="A24" s="16"/>
      <c r="B24" s="16"/>
      <c r="C24" s="16"/>
      <c r="D24" s="16"/>
      <c r="E24" s="16"/>
    </row>
    <row r="25" spans="1:5" ht="18">
      <c r="A25" s="47" t="s">
        <v>38</v>
      </c>
      <c r="B25" s="47"/>
      <c r="C25" s="47"/>
      <c r="D25" s="47"/>
      <c r="E25" s="47"/>
    </row>
    <row r="26" spans="1:5" ht="15.75">
      <c r="A26" s="9" t="s">
        <v>1</v>
      </c>
      <c r="B26" s="10" t="s">
        <v>19</v>
      </c>
      <c r="C26" s="10" t="s">
        <v>2</v>
      </c>
      <c r="D26" s="10" t="s">
        <v>20</v>
      </c>
      <c r="E26" s="10" t="s">
        <v>21</v>
      </c>
    </row>
    <row r="27" spans="1:5" ht="28.5">
      <c r="A27" s="11">
        <v>1</v>
      </c>
      <c r="B27" s="17" t="s">
        <v>39</v>
      </c>
      <c r="C27" s="17" t="s">
        <v>40</v>
      </c>
      <c r="D27" s="17" t="s">
        <v>41</v>
      </c>
      <c r="E27" s="17">
        <v>9244.65</v>
      </c>
    </row>
    <row r="28" spans="1:5" ht="15">
      <c r="A28" s="11">
        <v>2</v>
      </c>
      <c r="B28" s="18"/>
      <c r="C28" s="13" t="s">
        <v>40</v>
      </c>
      <c r="D28" s="13"/>
      <c r="E28" s="13"/>
    </row>
    <row r="29" spans="1:5" ht="14.25">
      <c r="A29" s="11"/>
      <c r="B29" s="12"/>
      <c r="C29" s="11" t="s">
        <v>23</v>
      </c>
      <c r="D29" s="11"/>
      <c r="E29" s="11"/>
    </row>
    <row r="30" spans="1:5" ht="14.25">
      <c r="A30" s="11"/>
      <c r="B30" s="15"/>
      <c r="C30" s="13" t="s">
        <v>23</v>
      </c>
      <c r="D30" s="13"/>
      <c r="E30" s="13"/>
    </row>
    <row r="31" spans="1:5" ht="15">
      <c r="A31" s="14"/>
      <c r="B31" s="14" t="s">
        <v>26</v>
      </c>
      <c r="C31" s="14"/>
      <c r="D31" s="14"/>
      <c r="E31" s="14">
        <f>SUM(E27:E29)</f>
        <v>9244.65</v>
      </c>
    </row>
    <row r="32" spans="1:5" ht="15">
      <c r="A32" s="16"/>
      <c r="B32" s="16"/>
      <c r="C32" s="16"/>
      <c r="D32" s="16"/>
      <c r="E32" s="16"/>
    </row>
    <row r="33" spans="1:5" ht="16.5" customHeight="1">
      <c r="A33" s="48">
        <v>43586</v>
      </c>
      <c r="B33" s="48"/>
      <c r="C33" s="48"/>
      <c r="D33" s="48"/>
      <c r="E33" s="48"/>
    </row>
    <row r="34" spans="1:5" ht="15.75">
      <c r="A34" s="9" t="s">
        <v>1</v>
      </c>
      <c r="B34" s="10" t="s">
        <v>19</v>
      </c>
      <c r="C34" s="10" t="s">
        <v>2</v>
      </c>
      <c r="D34" s="10" t="s">
        <v>20</v>
      </c>
      <c r="E34" s="10" t="s">
        <v>21</v>
      </c>
    </row>
    <row r="35" spans="1:5" ht="14.25">
      <c r="A35" s="11">
        <v>1</v>
      </c>
      <c r="B35" s="13"/>
      <c r="C35" s="11" t="s">
        <v>23</v>
      </c>
      <c r="D35" s="11"/>
      <c r="E35" s="11"/>
    </row>
    <row r="36" spans="1:5" ht="15">
      <c r="A36" s="11">
        <v>2</v>
      </c>
      <c r="B36" s="19"/>
      <c r="C36" s="17" t="s">
        <v>40</v>
      </c>
      <c r="D36" s="20"/>
      <c r="E36" s="21"/>
    </row>
    <row r="37" spans="1:5" ht="14.25">
      <c r="A37" s="11">
        <v>3</v>
      </c>
      <c r="B37" s="17"/>
      <c r="C37" s="17" t="s">
        <v>40</v>
      </c>
      <c r="D37" s="20"/>
      <c r="E37" s="17"/>
    </row>
    <row r="38" spans="1:5" ht="15">
      <c r="A38" s="14"/>
      <c r="B38" s="14" t="s">
        <v>26</v>
      </c>
      <c r="C38" s="14"/>
      <c r="D38" s="14"/>
      <c r="E38" s="14">
        <f>E35+E36+E37</f>
        <v>0</v>
      </c>
    </row>
    <row r="39" spans="1:5" ht="18">
      <c r="A39" s="47" t="s">
        <v>42</v>
      </c>
      <c r="B39" s="47"/>
      <c r="C39" s="47"/>
      <c r="D39" s="47"/>
      <c r="E39" s="47"/>
    </row>
    <row r="40" spans="1:5" ht="15.75">
      <c r="A40" s="9" t="s">
        <v>1</v>
      </c>
      <c r="B40" s="10" t="s">
        <v>19</v>
      </c>
      <c r="C40" s="10" t="s">
        <v>2</v>
      </c>
      <c r="D40" s="10" t="s">
        <v>20</v>
      </c>
      <c r="E40" s="10" t="s">
        <v>21</v>
      </c>
    </row>
    <row r="41" spans="1:5" ht="42" customHeight="1">
      <c r="A41" s="11">
        <v>1</v>
      </c>
      <c r="B41" s="17" t="s">
        <v>43</v>
      </c>
      <c r="C41" s="17" t="s">
        <v>40</v>
      </c>
      <c r="D41" s="22"/>
      <c r="E41" s="22">
        <v>23618.29</v>
      </c>
    </row>
    <row r="42" spans="1:5" ht="28.5">
      <c r="A42" s="11">
        <v>2</v>
      </c>
      <c r="B42" s="23" t="s">
        <v>44</v>
      </c>
      <c r="C42" s="17" t="s">
        <v>40</v>
      </c>
      <c r="D42" s="17"/>
      <c r="E42" s="17">
        <v>34594.33</v>
      </c>
    </row>
    <row r="43" spans="1:5" ht="14.25">
      <c r="A43" s="11">
        <v>3</v>
      </c>
      <c r="B43" s="17"/>
      <c r="C43" s="17" t="s">
        <v>40</v>
      </c>
      <c r="D43" s="17"/>
      <c r="E43" s="17"/>
    </row>
    <row r="44" spans="1:5" ht="14.25">
      <c r="A44" s="11">
        <v>4</v>
      </c>
      <c r="B44" s="17"/>
      <c r="C44" s="17" t="s">
        <v>40</v>
      </c>
      <c r="D44" s="17"/>
      <c r="E44" s="17"/>
    </row>
    <row r="45" spans="1:5" ht="15">
      <c r="A45" s="11">
        <v>5</v>
      </c>
      <c r="B45" s="19"/>
      <c r="C45" s="17" t="s">
        <v>40</v>
      </c>
      <c r="D45" s="24"/>
      <c r="E45" s="17"/>
    </row>
    <row r="46" spans="1:5" ht="15">
      <c r="A46" s="14"/>
      <c r="B46" s="14" t="s">
        <v>26</v>
      </c>
      <c r="C46" s="14"/>
      <c r="D46" s="14"/>
      <c r="E46" s="14">
        <f>E41+E45+E42+E43+E44</f>
        <v>58212.62</v>
      </c>
    </row>
    <row r="48" spans="1:5" ht="18">
      <c r="A48" s="47" t="s">
        <v>45</v>
      </c>
      <c r="B48" s="47"/>
      <c r="C48" s="47"/>
      <c r="D48" s="47"/>
      <c r="E48" s="47"/>
    </row>
    <row r="49" spans="1:5" ht="15.75">
      <c r="A49" s="9" t="s">
        <v>1</v>
      </c>
      <c r="B49" s="10" t="s">
        <v>19</v>
      </c>
      <c r="C49" s="10" t="s">
        <v>2</v>
      </c>
      <c r="D49" s="10" t="s">
        <v>20</v>
      </c>
      <c r="E49" s="10" t="s">
        <v>21</v>
      </c>
    </row>
    <row r="50" spans="1:5" ht="31.5" customHeight="1">
      <c r="A50" s="11">
        <v>1</v>
      </c>
      <c r="B50" s="25"/>
      <c r="C50" s="11"/>
      <c r="D50" s="11"/>
      <c r="E50" s="11"/>
    </row>
    <row r="51" spans="1:5" ht="32.25" customHeight="1">
      <c r="A51" s="11">
        <v>2</v>
      </c>
      <c r="B51" s="12" t="s">
        <v>22</v>
      </c>
      <c r="C51" s="11" t="s">
        <v>23</v>
      </c>
      <c r="D51" s="11" t="s">
        <v>46</v>
      </c>
      <c r="E51" s="11">
        <f>2215.2</f>
        <v>2215.2</v>
      </c>
    </row>
    <row r="52" spans="1:5" ht="14.25">
      <c r="A52" s="11">
        <v>3</v>
      </c>
      <c r="B52" s="11"/>
      <c r="C52" s="11"/>
      <c r="D52" s="11"/>
      <c r="E52" s="11"/>
    </row>
    <row r="53" spans="1:5" ht="15">
      <c r="A53" s="14"/>
      <c r="B53" s="14" t="s">
        <v>26</v>
      </c>
      <c r="C53" s="14"/>
      <c r="D53" s="14"/>
      <c r="E53" s="14">
        <f>E50+E51</f>
        <v>2215.2</v>
      </c>
    </row>
    <row r="55" spans="1:5" ht="18">
      <c r="A55" s="47" t="s">
        <v>47</v>
      </c>
      <c r="B55" s="47"/>
      <c r="C55" s="47"/>
      <c r="D55" s="47"/>
      <c r="E55" s="47"/>
    </row>
    <row r="56" spans="1:5" ht="15.75">
      <c r="A56" s="9" t="s">
        <v>1</v>
      </c>
      <c r="B56" s="10" t="s">
        <v>19</v>
      </c>
      <c r="C56" s="10" t="s">
        <v>2</v>
      </c>
      <c r="D56" s="10" t="s">
        <v>20</v>
      </c>
      <c r="E56" s="10" t="s">
        <v>21</v>
      </c>
    </row>
    <row r="57" spans="1:5" ht="42.75" customHeight="1">
      <c r="A57" s="11">
        <v>1</v>
      </c>
      <c r="B57" s="12" t="s">
        <v>48</v>
      </c>
      <c r="C57" s="11" t="s">
        <v>23</v>
      </c>
      <c r="D57" s="13" t="s">
        <v>49</v>
      </c>
      <c r="E57" s="11">
        <v>11539.57</v>
      </c>
    </row>
    <row r="58" spans="1:5" ht="16.5" customHeight="1">
      <c r="A58" s="11">
        <v>2</v>
      </c>
      <c r="B58" s="12" t="s">
        <v>50</v>
      </c>
      <c r="C58" s="11" t="s">
        <v>23</v>
      </c>
      <c r="D58" s="11" t="s">
        <v>51</v>
      </c>
      <c r="E58" s="11">
        <v>5809.03</v>
      </c>
    </row>
    <row r="59" spans="1:5" ht="16.5" customHeight="1">
      <c r="A59" s="11">
        <v>3</v>
      </c>
      <c r="B59" s="12"/>
      <c r="C59" s="11" t="s">
        <v>23</v>
      </c>
      <c r="D59" s="11"/>
      <c r="E59" s="11"/>
    </row>
    <row r="60" spans="1:5" ht="18" customHeight="1">
      <c r="A60" s="11">
        <v>4</v>
      </c>
      <c r="B60" s="15"/>
      <c r="C60" s="13" t="s">
        <v>23</v>
      </c>
      <c r="D60" s="15"/>
      <c r="E60" s="13"/>
    </row>
    <row r="61" spans="1:5" ht="19.5" customHeight="1">
      <c r="A61" s="11">
        <v>5</v>
      </c>
      <c r="B61" s="17"/>
      <c r="C61" s="17" t="s">
        <v>23</v>
      </c>
      <c r="D61" s="17"/>
      <c r="E61" s="17"/>
    </row>
    <row r="62" spans="1:5" ht="16.5" customHeight="1">
      <c r="A62" s="11"/>
      <c r="B62" s="12"/>
      <c r="C62" s="11"/>
      <c r="D62" s="11"/>
      <c r="E62" s="11"/>
    </row>
    <row r="63" spans="1:5" ht="15">
      <c r="A63" s="14"/>
      <c r="B63" s="14" t="s">
        <v>26</v>
      </c>
      <c r="C63" s="14"/>
      <c r="D63" s="14"/>
      <c r="E63" s="14">
        <f>E57+E58+E59+E62+E60+E61</f>
        <v>17348.6</v>
      </c>
    </row>
    <row r="64" spans="1:5" ht="15">
      <c r="A64" s="16"/>
      <c r="B64" s="16"/>
      <c r="C64" s="16"/>
      <c r="D64" s="16"/>
      <c r="E64" s="16"/>
    </row>
    <row r="65" spans="1:5" ht="18">
      <c r="A65" s="47" t="s">
        <v>52</v>
      </c>
      <c r="B65" s="47"/>
      <c r="C65" s="47"/>
      <c r="D65" s="47"/>
      <c r="E65" s="47"/>
    </row>
    <row r="66" spans="1:5" ht="15.75">
      <c r="A66" s="9" t="s">
        <v>1</v>
      </c>
      <c r="B66" s="10" t="s">
        <v>19</v>
      </c>
      <c r="C66" s="10" t="s">
        <v>2</v>
      </c>
      <c r="D66" s="10" t="s">
        <v>20</v>
      </c>
      <c r="E66" s="10" t="s">
        <v>21</v>
      </c>
    </row>
    <row r="67" spans="1:5" ht="28.5">
      <c r="A67" s="11">
        <v>1</v>
      </c>
      <c r="B67" s="23" t="s">
        <v>22</v>
      </c>
      <c r="C67" s="17" t="s">
        <v>53</v>
      </c>
      <c r="D67" s="13" t="s">
        <v>54</v>
      </c>
      <c r="E67" s="13">
        <v>2028</v>
      </c>
    </row>
    <row r="68" spans="1:5" ht="14.25">
      <c r="A68" s="11">
        <v>2</v>
      </c>
      <c r="B68" s="23" t="s">
        <v>55</v>
      </c>
      <c r="C68" s="17" t="s">
        <v>53</v>
      </c>
      <c r="D68" s="17" t="s">
        <v>56</v>
      </c>
      <c r="E68" s="17">
        <v>14209.77</v>
      </c>
    </row>
    <row r="69" spans="1:5" ht="15">
      <c r="A69" s="11">
        <v>3</v>
      </c>
      <c r="B69" s="19"/>
      <c r="C69" s="17" t="s">
        <v>53</v>
      </c>
      <c r="D69" s="17"/>
      <c r="E69" s="17"/>
    </row>
    <row r="70" spans="1:5" ht="14.25">
      <c r="A70" s="11">
        <v>4</v>
      </c>
      <c r="B70" s="12"/>
      <c r="C70" s="11"/>
      <c r="D70" s="11"/>
      <c r="E70" s="11"/>
    </row>
    <row r="71" spans="1:5" ht="15">
      <c r="A71" s="14"/>
      <c r="B71" s="14" t="s">
        <v>26</v>
      </c>
      <c r="C71" s="14"/>
      <c r="D71" s="14"/>
      <c r="E71" s="14">
        <f>E67+E68+E69+E70</f>
        <v>16237.77</v>
      </c>
    </row>
    <row r="72" spans="1:5" ht="15">
      <c r="A72" s="16"/>
      <c r="B72" s="16"/>
      <c r="C72" s="16"/>
      <c r="D72" s="16"/>
      <c r="E72" s="16"/>
    </row>
    <row r="73" spans="1:5" ht="18">
      <c r="A73" s="47" t="s">
        <v>57</v>
      </c>
      <c r="B73" s="47"/>
      <c r="C73" s="47"/>
      <c r="D73" s="47"/>
      <c r="E73" s="47"/>
    </row>
    <row r="74" spans="1:5" ht="15.75">
      <c r="A74" s="9" t="s">
        <v>1</v>
      </c>
      <c r="B74" s="10" t="s">
        <v>19</v>
      </c>
      <c r="C74" s="10" t="s">
        <v>2</v>
      </c>
      <c r="D74" s="10" t="s">
        <v>20</v>
      </c>
      <c r="E74" s="10" t="s">
        <v>21</v>
      </c>
    </row>
    <row r="75" spans="1:5" ht="17.25" customHeight="1">
      <c r="A75" s="11">
        <v>1</v>
      </c>
      <c r="B75" s="25"/>
      <c r="C75" s="11" t="s">
        <v>23</v>
      </c>
      <c r="D75" s="11"/>
      <c r="E75" s="11"/>
    </row>
    <row r="76" spans="1:5" ht="14.25">
      <c r="A76" s="11">
        <v>2</v>
      </c>
      <c r="B76" s="13"/>
      <c r="C76" s="11" t="s">
        <v>23</v>
      </c>
      <c r="D76" s="11"/>
      <c r="E76" s="11"/>
    </row>
    <row r="77" spans="1:5" ht="14.25">
      <c r="A77" s="11">
        <v>3</v>
      </c>
      <c r="B77" s="13"/>
      <c r="C77" s="17" t="s">
        <v>40</v>
      </c>
      <c r="D77" s="13"/>
      <c r="E77" s="13"/>
    </row>
    <row r="78" spans="1:5" ht="15">
      <c r="A78" s="11">
        <v>4</v>
      </c>
      <c r="B78" s="19"/>
      <c r="C78" s="17" t="s">
        <v>40</v>
      </c>
      <c r="D78" s="17"/>
      <c r="E78" s="17"/>
    </row>
    <row r="79" spans="1:5" ht="14.25">
      <c r="A79" s="11"/>
      <c r="B79" s="13"/>
      <c r="C79" s="11"/>
      <c r="D79" s="11"/>
      <c r="E79" s="11"/>
    </row>
    <row r="80" spans="1:5" ht="15">
      <c r="A80" s="14"/>
      <c r="B80" s="14" t="s">
        <v>26</v>
      </c>
      <c r="C80" s="14"/>
      <c r="D80" s="14"/>
      <c r="E80" s="14">
        <f>E75+E76+E77+E78</f>
        <v>0</v>
      </c>
    </row>
    <row r="82" spans="1:5" ht="18">
      <c r="A82" s="47" t="s">
        <v>58</v>
      </c>
      <c r="B82" s="47"/>
      <c r="C82" s="47"/>
      <c r="D82" s="47"/>
      <c r="E82" s="47"/>
    </row>
    <row r="83" spans="1:5" ht="15.75">
      <c r="A83" s="9" t="s">
        <v>1</v>
      </c>
      <c r="B83" s="10" t="s">
        <v>19</v>
      </c>
      <c r="C83" s="10" t="s">
        <v>2</v>
      </c>
      <c r="D83" s="10" t="s">
        <v>20</v>
      </c>
      <c r="E83" s="10" t="s">
        <v>21</v>
      </c>
    </row>
    <row r="84" spans="1:5" ht="14.25">
      <c r="A84" s="11">
        <v>1</v>
      </c>
      <c r="B84" s="13" t="s">
        <v>59</v>
      </c>
      <c r="C84" s="11" t="s">
        <v>23</v>
      </c>
      <c r="D84" s="11" t="s">
        <v>60</v>
      </c>
      <c r="E84" s="11">
        <f>7240.94</f>
        <v>7240.94</v>
      </c>
    </row>
    <row r="85" spans="1:5" ht="33" customHeight="1">
      <c r="A85" s="11">
        <v>2</v>
      </c>
      <c r="B85" s="12" t="s">
        <v>61</v>
      </c>
      <c r="C85" s="11" t="s">
        <v>23</v>
      </c>
      <c r="D85" s="11" t="s">
        <v>62</v>
      </c>
      <c r="E85" s="11">
        <f>32823.92</f>
        <v>32823.92</v>
      </c>
    </row>
    <row r="86" spans="1:5" ht="14.25">
      <c r="A86" s="11">
        <v>3</v>
      </c>
      <c r="B86" s="13" t="s">
        <v>63</v>
      </c>
      <c r="C86" s="11" t="s">
        <v>23</v>
      </c>
      <c r="D86" s="11" t="s">
        <v>64</v>
      </c>
      <c r="E86" s="11">
        <f>3455.56</f>
        <v>3455.56</v>
      </c>
    </row>
    <row r="87" spans="1:5" ht="14.25">
      <c r="A87" s="11">
        <v>4</v>
      </c>
      <c r="B87" s="13"/>
      <c r="C87" s="11" t="s">
        <v>65</v>
      </c>
      <c r="D87" s="11"/>
      <c r="E87" s="11"/>
    </row>
    <row r="88" spans="1:5" ht="15">
      <c r="A88" s="14"/>
      <c r="B88" s="14" t="s">
        <v>26</v>
      </c>
      <c r="C88" s="14"/>
      <c r="D88" s="14"/>
      <c r="E88" s="14">
        <f>E84+E85+E86+E87</f>
        <v>43520.42</v>
      </c>
    </row>
    <row r="89" spans="1:5" ht="15">
      <c r="A89" s="16"/>
      <c r="B89" s="16"/>
      <c r="C89" s="16"/>
      <c r="D89" s="16"/>
      <c r="E89" s="16"/>
    </row>
    <row r="90" spans="1:5" ht="18">
      <c r="A90" s="47" t="s">
        <v>66</v>
      </c>
      <c r="B90" s="47"/>
      <c r="C90" s="47"/>
      <c r="D90" s="47"/>
      <c r="E90" s="47"/>
    </row>
    <row r="91" spans="1:5" ht="15.75">
      <c r="A91" s="9" t="s">
        <v>1</v>
      </c>
      <c r="B91" s="10" t="s">
        <v>19</v>
      </c>
      <c r="C91" s="10" t="s">
        <v>2</v>
      </c>
      <c r="D91" s="10" t="s">
        <v>20</v>
      </c>
      <c r="E91" s="10" t="s">
        <v>21</v>
      </c>
    </row>
    <row r="92" spans="1:5" ht="28.5">
      <c r="A92" s="11">
        <v>1</v>
      </c>
      <c r="B92" s="13" t="s">
        <v>67</v>
      </c>
      <c r="C92" s="11" t="s">
        <v>23</v>
      </c>
      <c r="D92" s="12" t="s">
        <v>68</v>
      </c>
      <c r="E92" s="11">
        <f>3088.8</f>
        <v>3088.8</v>
      </c>
    </row>
    <row r="93" spans="1:5" ht="28.5">
      <c r="A93" s="11">
        <v>2</v>
      </c>
      <c r="B93" s="12" t="s">
        <v>22</v>
      </c>
      <c r="C93" s="11" t="s">
        <v>23</v>
      </c>
      <c r="D93" s="11" t="s">
        <v>69</v>
      </c>
      <c r="E93" s="11">
        <f>2704</f>
        <v>2704</v>
      </c>
    </row>
    <row r="94" spans="1:5" ht="28.5">
      <c r="A94" s="11">
        <v>3</v>
      </c>
      <c r="B94" s="13" t="s">
        <v>22</v>
      </c>
      <c r="C94" s="11" t="s">
        <v>23</v>
      </c>
      <c r="D94" s="11" t="s">
        <v>70</v>
      </c>
      <c r="E94" s="11">
        <f>1820</f>
        <v>1820</v>
      </c>
    </row>
    <row r="95" spans="1:5" ht="28.5">
      <c r="A95" s="11">
        <v>4</v>
      </c>
      <c r="B95" s="25" t="s">
        <v>71</v>
      </c>
      <c r="C95" s="11" t="s">
        <v>65</v>
      </c>
      <c r="D95" s="11"/>
      <c r="E95" s="11">
        <v>111471.34</v>
      </c>
    </row>
    <row r="96" spans="1:5" ht="15">
      <c r="A96" s="14"/>
      <c r="B96" s="14" t="s">
        <v>26</v>
      </c>
      <c r="C96" s="14"/>
      <c r="D96" s="14"/>
      <c r="E96" s="14">
        <f>E92+E93+E94+E95</f>
        <v>119084.14</v>
      </c>
    </row>
    <row r="97" spans="1:5" ht="15">
      <c r="A97" s="16"/>
      <c r="B97" s="16"/>
      <c r="C97" s="16"/>
      <c r="D97" s="16"/>
      <c r="E97" s="16"/>
    </row>
    <row r="98" spans="1:5" ht="15">
      <c r="A98" s="26"/>
      <c r="B98" s="26" t="s">
        <v>72</v>
      </c>
      <c r="C98" s="26"/>
      <c r="D98" s="26"/>
      <c r="E98" s="26">
        <f>E8+E15+E23+E31+E38+E46+E53+E63+E71+E80+E88+E96</f>
        <v>283076.98</v>
      </c>
    </row>
  </sheetData>
  <sheetProtection selectLockedCells="1" selectUnlockedCells="1"/>
  <mergeCells count="12">
    <mergeCell ref="A48:E48"/>
    <mergeCell ref="A55:E55"/>
    <mergeCell ref="A65:E65"/>
    <mergeCell ref="A73:E73"/>
    <mergeCell ref="A82:E82"/>
    <mergeCell ref="A90:E90"/>
    <mergeCell ref="A1:E1"/>
    <mergeCell ref="A9:E9"/>
    <mergeCell ref="A17:E17"/>
    <mergeCell ref="A25:E25"/>
    <mergeCell ref="A33:E33"/>
    <mergeCell ref="A39:E39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4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zoomScale="80" zoomScaleNormal="80" zoomScalePageLayoutView="0" workbookViewId="0" topLeftCell="A94">
      <selection activeCell="E118" sqref="E118"/>
    </sheetView>
  </sheetViews>
  <sheetFormatPr defaultColWidth="11.57421875" defaultRowHeight="12.75"/>
  <cols>
    <col min="1" max="1" width="8.7109375" style="27" customWidth="1"/>
    <col min="2" max="2" width="39.57421875" style="27" customWidth="1"/>
    <col min="3" max="3" width="25.7109375" style="27" customWidth="1"/>
    <col min="4" max="4" width="44.421875" style="27" customWidth="1"/>
    <col min="5" max="5" width="20.00390625" style="27" customWidth="1"/>
    <col min="6" max="16384" width="11.57421875" style="27" customWidth="1"/>
  </cols>
  <sheetData>
    <row r="1" spans="1:5" ht="20.25" customHeight="1">
      <c r="A1" s="49" t="s">
        <v>73</v>
      </c>
      <c r="B1" s="49"/>
      <c r="C1" s="49"/>
      <c r="D1" s="49"/>
      <c r="E1" s="49"/>
    </row>
    <row r="2" spans="1:5" ht="15.75">
      <c r="A2" s="9" t="s">
        <v>1</v>
      </c>
      <c r="B2" s="28" t="s">
        <v>19</v>
      </c>
      <c r="C2" s="28" t="s">
        <v>2</v>
      </c>
      <c r="D2" s="28" t="s">
        <v>20</v>
      </c>
      <c r="E2" s="28" t="s">
        <v>21</v>
      </c>
    </row>
    <row r="3" spans="1:5" ht="14.25">
      <c r="A3" s="13">
        <v>1</v>
      </c>
      <c r="B3" s="13" t="s">
        <v>74</v>
      </c>
      <c r="C3" s="13" t="s">
        <v>23</v>
      </c>
      <c r="D3" s="13" t="s">
        <v>75</v>
      </c>
      <c r="E3" s="13">
        <f>1689.76</f>
        <v>1689.76</v>
      </c>
    </row>
    <row r="4" spans="1:5" ht="14.25">
      <c r="A4" s="13">
        <v>2</v>
      </c>
      <c r="B4" s="17" t="s">
        <v>76</v>
      </c>
      <c r="C4" s="13" t="s">
        <v>23</v>
      </c>
      <c r="D4" s="13"/>
      <c r="E4" s="13">
        <f>211.22</f>
        <v>211.22</v>
      </c>
    </row>
    <row r="5" spans="1:5" ht="10.5" customHeight="1">
      <c r="A5" s="13">
        <v>3</v>
      </c>
      <c r="B5" s="17"/>
      <c r="C5" s="13"/>
      <c r="D5" s="13"/>
      <c r="E5" s="13"/>
    </row>
    <row r="6" spans="1:5" ht="14.25">
      <c r="A6" s="13"/>
      <c r="B6" s="15"/>
      <c r="C6" s="13" t="s">
        <v>23</v>
      </c>
      <c r="D6" s="13"/>
      <c r="E6" s="13"/>
    </row>
    <row r="7" spans="1:5" ht="14.25">
      <c r="A7" s="13"/>
      <c r="B7" s="15"/>
      <c r="C7" s="13" t="s">
        <v>23</v>
      </c>
      <c r="D7" s="13"/>
      <c r="E7" s="13"/>
    </row>
    <row r="8" spans="1:5" ht="15">
      <c r="A8" s="29"/>
      <c r="B8" s="29" t="s">
        <v>26</v>
      </c>
      <c r="C8" s="29"/>
      <c r="D8" s="29"/>
      <c r="E8" s="29">
        <f>E3+E4+E5+E6+E7</f>
        <v>1900.98</v>
      </c>
    </row>
    <row r="9" spans="1:5" ht="12.75">
      <c r="A9" s="30"/>
      <c r="B9" s="30"/>
      <c r="C9" s="30"/>
      <c r="D9" s="30"/>
      <c r="E9" s="30"/>
    </row>
    <row r="10" spans="1:5" ht="21.75" customHeight="1">
      <c r="A10" s="31"/>
      <c r="B10" s="50" t="s">
        <v>77</v>
      </c>
      <c r="C10" s="50"/>
      <c r="D10" s="50"/>
      <c r="E10" s="50"/>
    </row>
    <row r="11" spans="1:5" ht="15.75">
      <c r="A11" s="9" t="s">
        <v>1</v>
      </c>
      <c r="B11" s="28" t="s">
        <v>19</v>
      </c>
      <c r="C11" s="28" t="s">
        <v>2</v>
      </c>
      <c r="D11" s="28" t="s">
        <v>20</v>
      </c>
      <c r="E11" s="28" t="s">
        <v>21</v>
      </c>
    </row>
    <row r="12" spans="1:5" ht="14.25">
      <c r="A12" s="13">
        <v>1</v>
      </c>
      <c r="B12" s="17" t="s">
        <v>76</v>
      </c>
      <c r="C12" s="13" t="s">
        <v>23</v>
      </c>
      <c r="D12" s="13"/>
      <c r="E12" s="13">
        <f>211.22</f>
        <v>211.22</v>
      </c>
    </row>
    <row r="13" spans="1:5" ht="21.75" customHeight="1">
      <c r="A13" s="13">
        <v>2</v>
      </c>
      <c r="B13" s="13" t="s">
        <v>74</v>
      </c>
      <c r="C13" s="13" t="s">
        <v>23</v>
      </c>
      <c r="D13" s="13" t="s">
        <v>75</v>
      </c>
      <c r="E13" s="13">
        <f>1689.76</f>
        <v>1689.76</v>
      </c>
    </row>
    <row r="14" spans="1:5" ht="28.5" customHeight="1">
      <c r="A14" s="13">
        <v>3</v>
      </c>
      <c r="B14" s="13" t="s">
        <v>78</v>
      </c>
      <c r="C14" s="13" t="s">
        <v>23</v>
      </c>
      <c r="D14" s="13"/>
      <c r="E14" s="13">
        <f>3968.48</f>
        <v>3968.48</v>
      </c>
    </row>
    <row r="15" spans="1:5" ht="15.75" customHeight="1">
      <c r="A15" s="13"/>
      <c r="B15" s="17"/>
      <c r="C15" s="13"/>
      <c r="D15" s="13"/>
      <c r="E15" s="13"/>
    </row>
    <row r="16" spans="1:5" ht="14.25">
      <c r="A16" s="13"/>
      <c r="B16" s="13"/>
      <c r="C16" s="13" t="s">
        <v>23</v>
      </c>
      <c r="D16" s="13"/>
      <c r="E16" s="13"/>
    </row>
    <row r="17" spans="1:5" ht="15">
      <c r="A17" s="29"/>
      <c r="B17" s="29" t="s">
        <v>26</v>
      </c>
      <c r="C17" s="29"/>
      <c r="D17" s="29"/>
      <c r="E17" s="29">
        <f>E12+E13+E14+E15+E16</f>
        <v>5869.46</v>
      </c>
    </row>
    <row r="18" spans="1:5" ht="12.75">
      <c r="A18" s="30"/>
      <c r="B18" s="30"/>
      <c r="C18" s="30"/>
      <c r="D18" s="30"/>
      <c r="E18" s="30"/>
    </row>
    <row r="19" spans="1:5" s="32" customFormat="1" ht="28.5" customHeight="1">
      <c r="A19" s="51" t="s">
        <v>30</v>
      </c>
      <c r="B19" s="51"/>
      <c r="C19" s="51"/>
      <c r="D19" s="51"/>
      <c r="E19" s="51"/>
    </row>
    <row r="20" spans="1:5" ht="15.75">
      <c r="A20" s="9" t="s">
        <v>1</v>
      </c>
      <c r="B20" s="28" t="s">
        <v>19</v>
      </c>
      <c r="C20" s="28" t="s">
        <v>2</v>
      </c>
      <c r="D20" s="28" t="s">
        <v>20</v>
      </c>
      <c r="E20" s="28" t="s">
        <v>21</v>
      </c>
    </row>
    <row r="21" spans="1:5" ht="14.25">
      <c r="A21" s="13">
        <v>1</v>
      </c>
      <c r="B21" s="13" t="s">
        <v>79</v>
      </c>
      <c r="C21" s="13" t="s">
        <v>23</v>
      </c>
      <c r="D21" s="13" t="s">
        <v>80</v>
      </c>
      <c r="E21" s="13">
        <f>2105.88</f>
        <v>2105.88</v>
      </c>
    </row>
    <row r="22" spans="1:5" ht="14.25">
      <c r="A22" s="13">
        <v>2</v>
      </c>
      <c r="B22" s="17" t="s">
        <v>81</v>
      </c>
      <c r="C22" s="13" t="s">
        <v>23</v>
      </c>
      <c r="D22" s="13" t="s">
        <v>82</v>
      </c>
      <c r="E22" s="13">
        <f>561.51</f>
        <v>561.51</v>
      </c>
    </row>
    <row r="23" spans="1:5" ht="14.25">
      <c r="A23" s="13">
        <v>3</v>
      </c>
      <c r="B23" s="17" t="s">
        <v>76</v>
      </c>
      <c r="C23" s="17" t="s">
        <v>40</v>
      </c>
      <c r="D23" s="17"/>
      <c r="E23" s="13">
        <f>211.22</f>
        <v>211.22</v>
      </c>
    </row>
    <row r="24" spans="1:5" ht="14.25">
      <c r="A24" s="13">
        <v>4</v>
      </c>
      <c r="B24" s="13" t="s">
        <v>74</v>
      </c>
      <c r="C24" s="17" t="s">
        <v>40</v>
      </c>
      <c r="D24" s="13" t="s">
        <v>75</v>
      </c>
      <c r="E24" s="13">
        <f>1689.76</f>
        <v>1689.76</v>
      </c>
    </row>
    <row r="25" spans="1:5" ht="14.25">
      <c r="A25" s="13">
        <v>5</v>
      </c>
      <c r="B25" s="17"/>
      <c r="C25" s="17"/>
      <c r="D25" s="17"/>
      <c r="E25" s="17"/>
    </row>
    <row r="26" spans="1:5" ht="14.25">
      <c r="A26" s="13">
        <v>6</v>
      </c>
      <c r="B26" s="17"/>
      <c r="C26" s="17"/>
      <c r="D26" s="17"/>
      <c r="E26" s="17"/>
    </row>
    <row r="27" spans="1:5" ht="15">
      <c r="A27" s="29"/>
      <c r="B27" s="29" t="s">
        <v>26</v>
      </c>
      <c r="C27" s="29"/>
      <c r="D27" s="29"/>
      <c r="E27" s="29">
        <f>E21+E22+E23+E24+E25+E26</f>
        <v>4568.37</v>
      </c>
    </row>
    <row r="28" spans="1:5" s="32" customFormat="1" ht="21" customHeight="1">
      <c r="A28" s="51" t="s">
        <v>38</v>
      </c>
      <c r="B28" s="51"/>
      <c r="C28" s="51"/>
      <c r="D28" s="51"/>
      <c r="E28" s="51"/>
    </row>
    <row r="29" spans="1:5" ht="15.75">
      <c r="A29" s="9" t="s">
        <v>1</v>
      </c>
      <c r="B29" s="28" t="s">
        <v>19</v>
      </c>
      <c r="C29" s="28" t="s">
        <v>2</v>
      </c>
      <c r="D29" s="28" t="s">
        <v>20</v>
      </c>
      <c r="E29" s="28" t="s">
        <v>21</v>
      </c>
    </row>
    <row r="30" spans="1:5" ht="14.25">
      <c r="A30" s="13">
        <v>1</v>
      </c>
      <c r="B30" s="17" t="s">
        <v>76</v>
      </c>
      <c r="C30" s="13" t="s">
        <v>23</v>
      </c>
      <c r="D30" s="13"/>
      <c r="E30" s="13">
        <f>211.22</f>
        <v>211.22</v>
      </c>
    </row>
    <row r="31" spans="1:5" ht="14.25">
      <c r="A31" s="13">
        <v>2</v>
      </c>
      <c r="B31" s="13" t="s">
        <v>74</v>
      </c>
      <c r="C31" s="17" t="s">
        <v>40</v>
      </c>
      <c r="D31" s="13" t="s">
        <v>75</v>
      </c>
      <c r="E31" s="13">
        <f>1689.76</f>
        <v>1689.76</v>
      </c>
    </row>
    <row r="32" spans="1:5" ht="14.25">
      <c r="A32" s="13">
        <v>3</v>
      </c>
      <c r="B32" s="17"/>
      <c r="C32" s="17" t="s">
        <v>40</v>
      </c>
      <c r="D32" s="17"/>
      <c r="E32" s="17"/>
    </row>
    <row r="33" spans="1:5" ht="14.25">
      <c r="A33" s="13">
        <v>4</v>
      </c>
      <c r="B33" s="17"/>
      <c r="C33" s="13" t="s">
        <v>23</v>
      </c>
      <c r="D33" s="13"/>
      <c r="E33" s="13"/>
    </row>
    <row r="34" spans="1:5" ht="14.25">
      <c r="A34" s="13"/>
      <c r="B34" s="13"/>
      <c r="C34" s="13"/>
      <c r="D34" s="13"/>
      <c r="E34" s="13"/>
    </row>
    <row r="35" spans="1:5" ht="14.25">
      <c r="A35" s="13"/>
      <c r="B35" s="17"/>
      <c r="C35" s="13"/>
      <c r="D35" s="13"/>
      <c r="E35" s="13"/>
    </row>
    <row r="36" spans="1:5" ht="15">
      <c r="A36" s="29"/>
      <c r="B36" s="29" t="s">
        <v>26</v>
      </c>
      <c r="C36" s="29"/>
      <c r="D36" s="29"/>
      <c r="E36" s="29">
        <f>SUM(E30:E35)</f>
        <v>1900.98</v>
      </c>
    </row>
    <row r="37" ht="9.75" customHeight="1"/>
    <row r="38" spans="1:5" s="32" customFormat="1" ht="19.5" customHeight="1">
      <c r="A38" s="51" t="s">
        <v>83</v>
      </c>
      <c r="B38" s="51"/>
      <c r="C38" s="51"/>
      <c r="D38" s="51"/>
      <c r="E38" s="51"/>
    </row>
    <row r="39" spans="1:5" ht="15.75">
      <c r="A39" s="9" t="s">
        <v>1</v>
      </c>
      <c r="B39" s="28" t="s">
        <v>19</v>
      </c>
      <c r="C39" s="28" t="s">
        <v>2</v>
      </c>
      <c r="D39" s="28" t="s">
        <v>20</v>
      </c>
      <c r="E39" s="28" t="s">
        <v>21</v>
      </c>
    </row>
    <row r="40" spans="1:5" ht="14.25">
      <c r="A40" s="13">
        <v>1</v>
      </c>
      <c r="B40" s="17" t="s">
        <v>76</v>
      </c>
      <c r="C40" s="13" t="s">
        <v>40</v>
      </c>
      <c r="D40" s="13"/>
      <c r="E40" s="13">
        <f>211.22</f>
        <v>211.22</v>
      </c>
    </row>
    <row r="41" spans="1:5" ht="21" customHeight="1">
      <c r="A41" s="13">
        <v>2</v>
      </c>
      <c r="B41" s="13" t="s">
        <v>74</v>
      </c>
      <c r="C41" s="17" t="s">
        <v>40</v>
      </c>
      <c r="D41" s="13" t="s">
        <v>75</v>
      </c>
      <c r="E41" s="13">
        <f>1689.76</f>
        <v>1689.76</v>
      </c>
    </row>
    <row r="42" spans="1:5" ht="28.5">
      <c r="A42" s="13">
        <v>3</v>
      </c>
      <c r="B42" s="33" t="s">
        <v>84</v>
      </c>
      <c r="C42" s="17" t="s">
        <v>40</v>
      </c>
      <c r="D42" s="24"/>
      <c r="E42" s="17">
        <v>5367.84</v>
      </c>
    </row>
    <row r="43" spans="1:5" ht="29.25">
      <c r="A43" s="13">
        <v>4</v>
      </c>
      <c r="B43" s="33" t="s">
        <v>85</v>
      </c>
      <c r="C43" s="17" t="s">
        <v>53</v>
      </c>
      <c r="D43" s="13" t="s">
        <v>86</v>
      </c>
      <c r="E43" s="21">
        <v>927.24</v>
      </c>
    </row>
    <row r="44" spans="1:5" ht="57">
      <c r="A44" s="13">
        <v>5</v>
      </c>
      <c r="B44" s="17" t="s">
        <v>87</v>
      </c>
      <c r="C44" s="17" t="s">
        <v>53</v>
      </c>
      <c r="D44" s="20"/>
      <c r="E44" s="17">
        <v>1169.39</v>
      </c>
    </row>
    <row r="45" spans="1:5" ht="42.75">
      <c r="A45" s="13">
        <v>6</v>
      </c>
      <c r="B45" s="17" t="s">
        <v>88</v>
      </c>
      <c r="C45" s="17" t="s">
        <v>53</v>
      </c>
      <c r="D45" s="20"/>
      <c r="E45" s="17">
        <v>4242.24</v>
      </c>
    </row>
    <row r="46" spans="1:5" ht="28.5">
      <c r="A46" s="13">
        <v>7</v>
      </c>
      <c r="B46" s="17" t="s">
        <v>89</v>
      </c>
      <c r="C46" s="17" t="s">
        <v>53</v>
      </c>
      <c r="D46" s="13" t="s">
        <v>90</v>
      </c>
      <c r="E46" s="17">
        <v>1686.64</v>
      </c>
    </row>
    <row r="47" spans="1:5" ht="15">
      <c r="A47" s="29"/>
      <c r="B47" s="29" t="s">
        <v>26</v>
      </c>
      <c r="C47" s="29"/>
      <c r="D47" s="29"/>
      <c r="E47" s="29">
        <f>SUM(E40:E46)</f>
        <v>15294.329999999998</v>
      </c>
    </row>
    <row r="49" spans="1:5" s="32" customFormat="1" ht="21" customHeight="1">
      <c r="A49" s="51" t="s">
        <v>91</v>
      </c>
      <c r="B49" s="51"/>
      <c r="C49" s="51"/>
      <c r="D49" s="51"/>
      <c r="E49" s="51"/>
    </row>
    <row r="50" spans="1:5" ht="15.75">
      <c r="A50" s="9" t="s">
        <v>1</v>
      </c>
      <c r="B50" s="28" t="s">
        <v>19</v>
      </c>
      <c r="C50" s="28" t="s">
        <v>2</v>
      </c>
      <c r="D50" s="28" t="s">
        <v>20</v>
      </c>
      <c r="E50" s="28" t="s">
        <v>21</v>
      </c>
    </row>
    <row r="51" spans="1:5" ht="14.25">
      <c r="A51" s="13">
        <v>1</v>
      </c>
      <c r="B51" s="17" t="s">
        <v>76</v>
      </c>
      <c r="C51" s="13" t="s">
        <v>40</v>
      </c>
      <c r="D51" s="13"/>
      <c r="E51" s="13">
        <f>211.22</f>
        <v>211.22</v>
      </c>
    </row>
    <row r="52" spans="1:5" ht="23.25" customHeight="1">
      <c r="A52" s="13">
        <v>2</v>
      </c>
      <c r="B52" s="13" t="s">
        <v>74</v>
      </c>
      <c r="C52" s="17" t="s">
        <v>40</v>
      </c>
      <c r="D52" s="13" t="s">
        <v>75</v>
      </c>
      <c r="E52" s="13">
        <f>1689.76</f>
        <v>1689.76</v>
      </c>
    </row>
    <row r="53" spans="1:5" ht="21" customHeight="1">
      <c r="A53" s="13">
        <v>3</v>
      </c>
      <c r="B53" s="19" t="s">
        <v>92</v>
      </c>
      <c r="C53" s="17" t="s">
        <v>53</v>
      </c>
      <c r="D53" s="24"/>
      <c r="E53" s="17">
        <v>2986.72</v>
      </c>
    </row>
    <row r="54" spans="1:5" ht="14.25">
      <c r="A54" s="13">
        <v>4</v>
      </c>
      <c r="B54" s="17" t="s">
        <v>39</v>
      </c>
      <c r="C54" s="17" t="s">
        <v>40</v>
      </c>
      <c r="D54" s="17" t="s">
        <v>93</v>
      </c>
      <c r="E54" s="17">
        <v>1597.44</v>
      </c>
    </row>
    <row r="55" spans="1:5" ht="28.5">
      <c r="A55" s="13">
        <v>5</v>
      </c>
      <c r="B55" s="23" t="s">
        <v>84</v>
      </c>
      <c r="C55" s="17" t="s">
        <v>40</v>
      </c>
      <c r="D55" s="17"/>
      <c r="E55" s="17">
        <v>5367.84</v>
      </c>
    </row>
    <row r="56" spans="1:5" ht="14.25">
      <c r="A56" s="13"/>
      <c r="B56" s="17"/>
      <c r="C56" s="17"/>
      <c r="D56" s="17"/>
      <c r="E56" s="17"/>
    </row>
    <row r="57" spans="1:5" ht="14.25">
      <c r="A57" s="13"/>
      <c r="B57" s="17"/>
      <c r="C57" s="17"/>
      <c r="D57" s="17"/>
      <c r="E57" s="17"/>
    </row>
    <row r="58" spans="1:5" ht="14.25">
      <c r="A58" s="13"/>
      <c r="B58" s="17"/>
      <c r="C58" s="17"/>
      <c r="D58" s="17"/>
      <c r="E58" s="17"/>
    </row>
    <row r="59" spans="1:5" ht="14.25">
      <c r="A59" s="13"/>
      <c r="B59" s="17"/>
      <c r="C59" s="17"/>
      <c r="D59" s="17"/>
      <c r="E59" s="17"/>
    </row>
    <row r="60" spans="1:5" ht="15">
      <c r="A60" s="29"/>
      <c r="B60" s="29" t="s">
        <v>26</v>
      </c>
      <c r="C60" s="29"/>
      <c r="D60" s="29"/>
      <c r="E60" s="29">
        <f>SUM(E51:E59)</f>
        <v>11852.98</v>
      </c>
    </row>
    <row r="62" spans="1:5" ht="21.75" customHeight="1">
      <c r="A62" s="50" t="s">
        <v>94</v>
      </c>
      <c r="B62" s="50"/>
      <c r="C62" s="50"/>
      <c r="D62" s="50"/>
      <c r="E62" s="50"/>
    </row>
    <row r="63" spans="1:5" ht="15.75">
      <c r="A63" s="9" t="s">
        <v>1</v>
      </c>
      <c r="B63" s="28" t="s">
        <v>19</v>
      </c>
      <c r="C63" s="28" t="s">
        <v>2</v>
      </c>
      <c r="D63" s="28" t="s">
        <v>20</v>
      </c>
      <c r="E63" s="28" t="s">
        <v>21</v>
      </c>
    </row>
    <row r="64" spans="1:5" ht="98.25" customHeight="1">
      <c r="A64" s="34">
        <v>1</v>
      </c>
      <c r="B64" s="35" t="s">
        <v>95</v>
      </c>
      <c r="C64" s="35" t="s">
        <v>40</v>
      </c>
      <c r="D64" s="36"/>
      <c r="E64" s="34">
        <f>-1169.39</f>
        <v>-1169.39</v>
      </c>
    </row>
    <row r="65" spans="1:5" ht="88.5" customHeight="1">
      <c r="A65" s="13">
        <v>2</v>
      </c>
      <c r="B65" s="17" t="s">
        <v>96</v>
      </c>
      <c r="C65" s="17" t="s">
        <v>40</v>
      </c>
      <c r="D65" s="17"/>
      <c r="E65" s="17">
        <f>249</f>
        <v>249</v>
      </c>
    </row>
    <row r="66" spans="1:5" ht="27" customHeight="1">
      <c r="A66" s="13">
        <v>3</v>
      </c>
      <c r="B66" s="17" t="s">
        <v>97</v>
      </c>
      <c r="C66" s="17" t="s">
        <v>40</v>
      </c>
      <c r="D66" s="17" t="s">
        <v>98</v>
      </c>
      <c r="E66" s="17">
        <f>258.38</f>
        <v>258.38</v>
      </c>
    </row>
    <row r="67" spans="1:5" ht="36" customHeight="1">
      <c r="A67" s="13">
        <v>4</v>
      </c>
      <c r="B67" s="17" t="s">
        <v>99</v>
      </c>
      <c r="C67" s="17" t="s">
        <v>53</v>
      </c>
      <c r="D67" s="17" t="s">
        <v>75</v>
      </c>
      <c r="E67" s="17">
        <v>1689.76</v>
      </c>
    </row>
    <row r="68" spans="1:5" ht="14.25">
      <c r="A68" s="13">
        <v>5</v>
      </c>
      <c r="B68" s="17" t="s">
        <v>76</v>
      </c>
      <c r="C68" s="13" t="s">
        <v>40</v>
      </c>
      <c r="D68" s="13"/>
      <c r="E68" s="13">
        <f>211.22</f>
        <v>211.22</v>
      </c>
    </row>
    <row r="69" spans="1:5" ht="14.25">
      <c r="A69" s="13">
        <v>6</v>
      </c>
      <c r="B69" s="17"/>
      <c r="C69" s="17"/>
      <c r="D69" s="17"/>
      <c r="E69" s="17"/>
    </row>
    <row r="70" spans="1:5" ht="14.25">
      <c r="A70" s="13">
        <v>7</v>
      </c>
      <c r="B70" s="17"/>
      <c r="C70" s="17"/>
      <c r="D70" s="17"/>
      <c r="E70" s="17"/>
    </row>
    <row r="71" spans="1:5" ht="15">
      <c r="A71" s="29"/>
      <c r="B71" s="29" t="s">
        <v>26</v>
      </c>
      <c r="C71" s="29"/>
      <c r="D71" s="29"/>
      <c r="E71" s="29">
        <f>E64+E65+E66+E67+E68+E69+E70</f>
        <v>1238.97</v>
      </c>
    </row>
    <row r="73" spans="1:5" ht="23.25" customHeight="1">
      <c r="A73" s="50" t="s">
        <v>47</v>
      </c>
      <c r="B73" s="50"/>
      <c r="C73" s="50"/>
      <c r="D73" s="50"/>
      <c r="E73" s="50"/>
    </row>
    <row r="74" spans="1:5" ht="15.75">
      <c r="A74" s="9" t="s">
        <v>1</v>
      </c>
      <c r="B74" s="28" t="s">
        <v>19</v>
      </c>
      <c r="C74" s="28" t="s">
        <v>2</v>
      </c>
      <c r="D74" s="28" t="s">
        <v>20</v>
      </c>
      <c r="E74" s="28" t="s">
        <v>21</v>
      </c>
    </row>
    <row r="75" spans="1:5" ht="70.5" customHeight="1">
      <c r="A75" s="13">
        <v>1</v>
      </c>
      <c r="B75" s="13" t="s">
        <v>100</v>
      </c>
      <c r="C75" s="17" t="s">
        <v>40</v>
      </c>
      <c r="D75" s="24"/>
      <c r="E75" s="13">
        <v>2441.88</v>
      </c>
    </row>
    <row r="76" spans="1:5" ht="71.25" customHeight="1">
      <c r="A76" s="13">
        <v>2</v>
      </c>
      <c r="B76" s="37" t="s">
        <v>101</v>
      </c>
      <c r="C76" s="17" t="s">
        <v>40</v>
      </c>
      <c r="D76" s="17"/>
      <c r="E76" s="37">
        <v>-4242.24</v>
      </c>
    </row>
    <row r="77" spans="1:5" ht="17.25" customHeight="1">
      <c r="A77" s="13">
        <v>3</v>
      </c>
      <c r="B77" s="23" t="s">
        <v>92</v>
      </c>
      <c r="C77" s="13" t="s">
        <v>40</v>
      </c>
      <c r="D77" s="13"/>
      <c r="E77" s="13">
        <v>2207.55</v>
      </c>
    </row>
    <row r="78" spans="1:5" ht="32.25" customHeight="1">
      <c r="A78" s="13">
        <v>4</v>
      </c>
      <c r="B78" s="17" t="s">
        <v>99</v>
      </c>
      <c r="C78" s="17" t="s">
        <v>23</v>
      </c>
      <c r="D78" s="17" t="s">
        <v>75</v>
      </c>
      <c r="E78" s="17">
        <v>1689.76</v>
      </c>
    </row>
    <row r="79" spans="1:5" ht="14.25">
      <c r="A79" s="13">
        <v>5</v>
      </c>
      <c r="B79" s="17" t="s">
        <v>76</v>
      </c>
      <c r="C79" s="17" t="s">
        <v>23</v>
      </c>
      <c r="D79" s="17"/>
      <c r="E79" s="13">
        <f>211.22</f>
        <v>211.22</v>
      </c>
    </row>
    <row r="80" spans="1:5" ht="14.25">
      <c r="A80" s="13">
        <v>6</v>
      </c>
      <c r="B80" s="17"/>
      <c r="C80" s="17"/>
      <c r="D80" s="17"/>
      <c r="E80" s="17"/>
    </row>
    <row r="81" spans="1:5" ht="14.25">
      <c r="A81" s="13">
        <v>7</v>
      </c>
      <c r="B81" s="17"/>
      <c r="C81" s="17"/>
      <c r="D81" s="17"/>
      <c r="E81" s="17"/>
    </row>
    <row r="82" spans="1:5" ht="15">
      <c r="A82" s="29"/>
      <c r="B82" s="29" t="s">
        <v>26</v>
      </c>
      <c r="C82" s="29"/>
      <c r="D82" s="29"/>
      <c r="E82" s="29">
        <f>SUM(E75:E81)</f>
        <v>2308.1700000000005</v>
      </c>
    </row>
    <row r="84" spans="1:5" ht="19.5" customHeight="1">
      <c r="A84" s="50" t="s">
        <v>52</v>
      </c>
      <c r="B84" s="50"/>
      <c r="C84" s="50"/>
      <c r="D84" s="50"/>
      <c r="E84" s="50"/>
    </row>
    <row r="85" spans="1:5" ht="15.75">
      <c r="A85" s="9" t="s">
        <v>1</v>
      </c>
      <c r="B85" s="28" t="s">
        <v>19</v>
      </c>
      <c r="C85" s="28" t="s">
        <v>2</v>
      </c>
      <c r="D85" s="28" t="s">
        <v>20</v>
      </c>
      <c r="E85" s="28" t="s">
        <v>21</v>
      </c>
    </row>
    <row r="86" spans="1:5" ht="14.25">
      <c r="A86" s="13">
        <v>1</v>
      </c>
      <c r="B86" s="17" t="s">
        <v>99</v>
      </c>
      <c r="C86" s="17" t="s">
        <v>53</v>
      </c>
      <c r="D86" s="13" t="s">
        <v>75</v>
      </c>
      <c r="E86" s="17">
        <v>1689.76</v>
      </c>
    </row>
    <row r="87" spans="1:5" s="38" customFormat="1" ht="14.25">
      <c r="A87" s="25">
        <v>2</v>
      </c>
      <c r="B87" s="17" t="s">
        <v>76</v>
      </c>
      <c r="C87" s="17" t="s">
        <v>53</v>
      </c>
      <c r="D87" s="17"/>
      <c r="E87" s="13">
        <f>211.22</f>
        <v>211.22</v>
      </c>
    </row>
    <row r="88" spans="1:5" ht="15">
      <c r="A88" s="13">
        <v>3</v>
      </c>
      <c r="B88" s="19"/>
      <c r="C88" s="17" t="s">
        <v>53</v>
      </c>
      <c r="D88" s="17"/>
      <c r="E88" s="17"/>
    </row>
    <row r="89" spans="1:5" ht="14.25">
      <c r="A89" s="13">
        <v>4</v>
      </c>
      <c r="B89" s="13"/>
      <c r="C89" s="17" t="s">
        <v>40</v>
      </c>
      <c r="D89" s="24"/>
      <c r="E89" s="13"/>
    </row>
    <row r="90" spans="1:5" ht="14.25">
      <c r="A90" s="13">
        <v>5</v>
      </c>
      <c r="B90" s="17"/>
      <c r="C90" s="17" t="s">
        <v>40</v>
      </c>
      <c r="D90" s="17"/>
      <c r="E90" s="17"/>
    </row>
    <row r="91" spans="1:5" ht="14.25">
      <c r="A91" s="13">
        <v>6</v>
      </c>
      <c r="B91" s="17"/>
      <c r="C91" s="17"/>
      <c r="D91" s="17"/>
      <c r="E91" s="17"/>
    </row>
    <row r="92" spans="1:5" ht="15">
      <c r="A92" s="29"/>
      <c r="B92" s="29" t="s">
        <v>26</v>
      </c>
      <c r="C92" s="29"/>
      <c r="D92" s="29"/>
      <c r="E92" s="29">
        <f>SUM(E86:E91)</f>
        <v>1900.98</v>
      </c>
    </row>
    <row r="94" spans="1:5" ht="21.75" customHeight="1">
      <c r="A94" s="50" t="s">
        <v>102</v>
      </c>
      <c r="B94" s="50"/>
      <c r="C94" s="50"/>
      <c r="D94" s="50"/>
      <c r="E94" s="50"/>
    </row>
    <row r="95" spans="1:5" ht="15.75">
      <c r="A95" s="9" t="s">
        <v>1</v>
      </c>
      <c r="B95" s="28" t="s">
        <v>19</v>
      </c>
      <c r="C95" s="28" t="s">
        <v>2</v>
      </c>
      <c r="D95" s="28" t="s">
        <v>20</v>
      </c>
      <c r="E95" s="28" t="s">
        <v>21</v>
      </c>
    </row>
    <row r="96" spans="1:5" ht="30.75" customHeight="1">
      <c r="A96" s="13">
        <v>1</v>
      </c>
      <c r="B96" s="17" t="s">
        <v>99</v>
      </c>
      <c r="C96" s="17" t="s">
        <v>40</v>
      </c>
      <c r="D96" s="17" t="s">
        <v>75</v>
      </c>
      <c r="E96" s="17">
        <v>1689.76</v>
      </c>
    </row>
    <row r="97" spans="1:5" ht="20.25" customHeight="1">
      <c r="A97" s="13">
        <v>2</v>
      </c>
      <c r="B97" s="17" t="s">
        <v>76</v>
      </c>
      <c r="C97" s="17" t="s">
        <v>40</v>
      </c>
      <c r="D97" s="17"/>
      <c r="E97" s="13">
        <f>211.22</f>
        <v>211.22</v>
      </c>
    </row>
    <row r="98" spans="1:5" ht="28.5">
      <c r="A98" s="13">
        <v>3</v>
      </c>
      <c r="B98" s="39" t="s">
        <v>103</v>
      </c>
      <c r="C98" s="13" t="s">
        <v>53</v>
      </c>
      <c r="D98" s="13"/>
      <c r="E98" s="13">
        <v>5433.9</v>
      </c>
    </row>
    <row r="99" spans="1:5" ht="14.25">
      <c r="A99" s="13">
        <v>4</v>
      </c>
      <c r="B99" s="17"/>
      <c r="C99" s="17"/>
      <c r="D99" s="17"/>
      <c r="E99" s="17"/>
    </row>
    <row r="100" spans="1:5" ht="15">
      <c r="A100" s="29"/>
      <c r="B100" s="29" t="s">
        <v>26</v>
      </c>
      <c r="C100" s="29"/>
      <c r="D100" s="29"/>
      <c r="E100" s="29">
        <f>E96+E97+E98+E99</f>
        <v>7334.879999999999</v>
      </c>
    </row>
    <row r="102" spans="1:5" ht="23.25" customHeight="1">
      <c r="A102" s="50" t="s">
        <v>104</v>
      </c>
      <c r="B102" s="50"/>
      <c r="C102" s="50"/>
      <c r="D102" s="50"/>
      <c r="E102" s="50"/>
    </row>
    <row r="103" spans="1:5" ht="15.75">
      <c r="A103" s="9" t="s">
        <v>1</v>
      </c>
      <c r="B103" s="28" t="s">
        <v>19</v>
      </c>
      <c r="C103" s="28" t="s">
        <v>2</v>
      </c>
      <c r="D103" s="28" t="s">
        <v>20</v>
      </c>
      <c r="E103" s="28" t="s">
        <v>21</v>
      </c>
    </row>
    <row r="104" spans="1:5" ht="28.5" customHeight="1">
      <c r="A104" s="13">
        <v>1</v>
      </c>
      <c r="B104" s="17" t="s">
        <v>99</v>
      </c>
      <c r="C104" s="17" t="s">
        <v>40</v>
      </c>
      <c r="D104" s="17" t="s">
        <v>75</v>
      </c>
      <c r="E104" s="17">
        <v>1689.76</v>
      </c>
    </row>
    <row r="105" spans="1:5" ht="13.5" customHeight="1">
      <c r="A105" s="13">
        <v>2</v>
      </c>
      <c r="B105" s="17" t="s">
        <v>76</v>
      </c>
      <c r="C105" s="13" t="s">
        <v>40</v>
      </c>
      <c r="D105" s="13"/>
      <c r="E105" s="13">
        <f>211.22</f>
        <v>211.22</v>
      </c>
    </row>
    <row r="106" spans="1:5" ht="45.75" customHeight="1">
      <c r="A106" s="13">
        <v>3</v>
      </c>
      <c r="B106" s="17" t="s">
        <v>105</v>
      </c>
      <c r="C106" s="13" t="s">
        <v>40</v>
      </c>
      <c r="D106" s="17"/>
      <c r="E106" s="17">
        <v>2516.17</v>
      </c>
    </row>
    <row r="107" spans="1:5" ht="28.5">
      <c r="A107" s="13">
        <v>4</v>
      </c>
      <c r="B107" s="13" t="s">
        <v>106</v>
      </c>
      <c r="C107" s="17" t="s">
        <v>40</v>
      </c>
      <c r="D107" s="24"/>
      <c r="E107" s="13">
        <f>9496.11</f>
        <v>9496.11</v>
      </c>
    </row>
    <row r="108" spans="1:5" ht="14.25">
      <c r="A108" s="13"/>
      <c r="B108" s="17"/>
      <c r="C108" s="17" t="s">
        <v>40</v>
      </c>
      <c r="D108" s="17"/>
      <c r="E108" s="17"/>
    </row>
    <row r="109" spans="1:5" ht="15">
      <c r="A109" s="29"/>
      <c r="B109" s="29" t="s">
        <v>26</v>
      </c>
      <c r="C109" s="29"/>
      <c r="D109" s="29"/>
      <c r="E109" s="29">
        <f>SUM(E104:E108)</f>
        <v>13913.26</v>
      </c>
    </row>
    <row r="111" spans="1:5" ht="17.25" customHeight="1">
      <c r="A111" s="50" t="s">
        <v>107</v>
      </c>
      <c r="B111" s="50"/>
      <c r="C111" s="50"/>
      <c r="D111" s="50"/>
      <c r="E111" s="50"/>
    </row>
    <row r="112" spans="1:5" ht="15.75">
      <c r="A112" s="9" t="s">
        <v>1</v>
      </c>
      <c r="B112" s="28" t="s">
        <v>19</v>
      </c>
      <c r="C112" s="28" t="s">
        <v>2</v>
      </c>
      <c r="D112" s="28" t="s">
        <v>20</v>
      </c>
      <c r="E112" s="28" t="s">
        <v>21</v>
      </c>
    </row>
    <row r="113" spans="1:5" ht="14.25">
      <c r="A113" s="13">
        <v>1</v>
      </c>
      <c r="B113" s="17" t="s">
        <v>99</v>
      </c>
      <c r="C113" s="13" t="s">
        <v>40</v>
      </c>
      <c r="D113" s="13" t="s">
        <v>75</v>
      </c>
      <c r="E113" s="17">
        <v>1689.76</v>
      </c>
    </row>
    <row r="114" spans="1:5" ht="14.25">
      <c r="A114" s="13">
        <v>2</v>
      </c>
      <c r="B114" s="17" t="s">
        <v>76</v>
      </c>
      <c r="C114" s="17" t="s">
        <v>40</v>
      </c>
      <c r="D114" s="24"/>
      <c r="E114" s="13">
        <f>211.22</f>
        <v>211.22</v>
      </c>
    </row>
    <row r="115" spans="1:5" ht="28.5">
      <c r="A115" s="13">
        <v>3</v>
      </c>
      <c r="B115" s="17" t="s">
        <v>108</v>
      </c>
      <c r="C115" s="17" t="s">
        <v>40</v>
      </c>
      <c r="D115" s="17" t="s">
        <v>109</v>
      </c>
      <c r="E115" s="17">
        <v>1329.2</v>
      </c>
    </row>
    <row r="116" spans="1:5" ht="19.5" customHeight="1">
      <c r="A116" s="13">
        <v>4</v>
      </c>
      <c r="B116" s="17" t="s">
        <v>110</v>
      </c>
      <c r="C116" s="17" t="s">
        <v>53</v>
      </c>
      <c r="D116" s="17" t="s">
        <v>111</v>
      </c>
      <c r="E116" s="17">
        <v>1518.25</v>
      </c>
    </row>
    <row r="117" spans="1:5" ht="14.25">
      <c r="A117" s="13">
        <v>5</v>
      </c>
      <c r="B117" s="17" t="s">
        <v>110</v>
      </c>
      <c r="C117" s="17" t="s">
        <v>53</v>
      </c>
      <c r="D117" s="17" t="s">
        <v>112</v>
      </c>
      <c r="E117" s="17">
        <v>1518.25</v>
      </c>
    </row>
    <row r="118" spans="1:5" ht="15">
      <c r="A118" s="29"/>
      <c r="B118" s="29" t="s">
        <v>26</v>
      </c>
      <c r="C118" s="29"/>
      <c r="D118" s="29"/>
      <c r="E118" s="29">
        <f>E113+E114+E115+E116+E117</f>
        <v>6266.68</v>
      </c>
    </row>
    <row r="120" spans="1:5" ht="15">
      <c r="A120" s="40"/>
      <c r="B120" s="40" t="s">
        <v>72</v>
      </c>
      <c r="C120" s="40"/>
      <c r="D120" s="40"/>
      <c r="E120" s="40">
        <f>E8+E17+E27+E36+E47+E60+E71+E82+E92+E100+E109+E118</f>
        <v>74350.04000000001</v>
      </c>
    </row>
  </sheetData>
  <sheetProtection selectLockedCells="1" selectUnlockedCells="1"/>
  <mergeCells count="12">
    <mergeCell ref="A62:E62"/>
    <mergeCell ref="A73:E73"/>
    <mergeCell ref="A84:E84"/>
    <mergeCell ref="A94:E94"/>
    <mergeCell ref="A102:E102"/>
    <mergeCell ref="A111:E111"/>
    <mergeCell ref="A1:E1"/>
    <mergeCell ref="B10:E10"/>
    <mergeCell ref="A19:E19"/>
    <mergeCell ref="A28:E28"/>
    <mergeCell ref="A38:E38"/>
    <mergeCell ref="A49:E49"/>
  </mergeCells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2020-03-11T05:57:52Z</dcterms:modified>
  <cp:category/>
  <cp:version/>
  <cp:contentType/>
  <cp:contentStatus/>
</cp:coreProperties>
</file>